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lary Slip" sheetId="1" state="visible" r:id="rId1"/>
  </sheets>
  <definedNames>
    <definedName name="_xlnm.Print_Area" localSheetId="0">'Salary Slip'!$A$1:$E$24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/>
    <font>
      <b val="1"/>
      <sz val="14"/>
    </font>
    <font>
      <b val="1"/>
    </font>
    <font>
      <b val="1"/>
      <sz val="11"/>
    </font>
  </fonts>
  <fills count="3">
    <fill>
      <patternFill/>
    </fill>
    <fill>
      <patternFill patternType="gray125"/>
    </fill>
    <fill>
      <patternFill patternType="solid">
        <fgColor rgb="00FFF2CC"/>
      </patternFill>
    </fill>
  </fills>
  <borders count="5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medium">
        <color rgb="00000000"/>
      </bottom>
    </border>
  </borders>
  <cellStyleXfs count="3">
    <xf numFmtId="0" fontId="0" fillId="0" borderId="0"/>
    <xf numFmtId="3" fontId="1" fillId="0" borderId="1"/>
    <xf numFmtId="9" fontId="1" fillId="0" borderId="1"/>
  </cellStyleXfs>
  <cellXfs count="18">
    <xf numFmtId="0" fontId="0" fillId="0" borderId="0" pivotButton="0" quotePrefix="0" xfId="0"/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applyAlignment="1" pivotButton="0" quotePrefix="0" xfId="0">
      <alignment horizontal="center" vertical="center"/>
    </xf>
    <xf numFmtId="3" fontId="1" fillId="0" borderId="1" pivotButton="0" quotePrefix="0" xfId="1"/>
    <xf numFmtId="9" fontId="1" fillId="0" borderId="1" pivotButton="0" quotePrefix="0" xfId="2"/>
    <xf numFmtId="0" fontId="4" fillId="0" borderId="3" applyAlignment="1" pivotButton="0" quotePrefix="0" xfId="0">
      <alignment horizontal="center" vertical="center"/>
    </xf>
    <xf numFmtId="0" fontId="0" fillId="0" borderId="3" pivotButton="0" quotePrefix="0" xfId="0"/>
    <xf numFmtId="0" fontId="0" fillId="0" borderId="2" pivotButton="0" quotePrefix="0" xfId="0"/>
    <xf numFmtId="0" fontId="0" fillId="0" borderId="2" applyAlignment="1" pivotButton="0" quotePrefix="0" xfId="0">
      <alignment horizontal="left" vertical="center"/>
    </xf>
    <xf numFmtId="3" fontId="1" fillId="0" borderId="2" applyAlignment="1" pivotButton="0" quotePrefix="0" xfId="1">
      <alignment horizontal="right" vertical="center"/>
    </xf>
    <xf numFmtId="0" fontId="0" fillId="2" borderId="0" pivotButton="0" quotePrefix="0" xfId="0"/>
    <xf numFmtId="0" fontId="3" fillId="0" borderId="2" pivotButton="0" quotePrefix="0" xfId="0"/>
    <xf numFmtId="3" fontId="1" fillId="0" borderId="2" pivotButton="0" quotePrefix="0" xfId="1"/>
    <xf numFmtId="0" fontId="4" fillId="0" borderId="4" pivotButton="0" quotePrefix="0" xfId="0"/>
    <xf numFmtId="0" fontId="0" fillId="0" borderId="4" pivotButton="0" quotePrefix="0" xfId="0"/>
    <xf numFmtId="3" fontId="1" fillId="0" borderId="4" pivotButton="0" quotePrefix="0" xfId="1"/>
    <xf numFmtId="0" fontId="0" fillId="0" borderId="0" applyAlignment="1" pivotButton="0" quotePrefix="0" xfId="0">
      <alignment vertical="top" wrapText="1"/>
    </xf>
  </cellXfs>
  <cellStyles count="3">
    <cellStyle name="Normal" xfId="0" builtinId="0" hidden="0"/>
    <cellStyle name="money" xfId="1" hidden="0"/>
    <cellStyle name="pct" xfId="2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2" customWidth="1" min="3" max="3"/>
    <col width="28" customWidth="1" min="4" max="4"/>
    <col width="14" customWidth="1" min="5" max="5"/>
    <col width="28" customWidth="1" min="8" max="8"/>
    <col width="22" customWidth="1" min="9" max="9"/>
    <col width="18" customWidth="1" min="10" max="10"/>
  </cols>
  <sheetData>
    <row r="1">
      <c r="A1" s="1" t="inlineStr">
        <is>
          <t>Salary Slip</t>
        </is>
      </c>
    </row>
    <row r="2">
      <c r="A2" s="2" t="inlineStr">
        <is>
          <t>Employee Name</t>
        </is>
      </c>
      <c r="B2">
        <f>I28</f>
        <v/>
      </c>
      <c r="D2" s="2" t="inlineStr">
        <is>
          <t>Month (1-12)</t>
        </is>
      </c>
      <c r="E2">
        <f>I26</f>
        <v/>
      </c>
    </row>
    <row r="3">
      <c r="A3" s="2" t="inlineStr">
        <is>
          <t>Employee ID</t>
        </is>
      </c>
      <c r="B3">
        <f>I29</f>
        <v/>
      </c>
      <c r="D3" s="2" t="inlineStr">
        <is>
          <t>Year</t>
        </is>
      </c>
      <c r="E3">
        <f>I27</f>
        <v/>
      </c>
    </row>
    <row r="4">
      <c r="A4" s="2" t="inlineStr">
        <is>
          <t>Designation</t>
        </is>
      </c>
      <c r="B4">
        <f>I30</f>
        <v/>
      </c>
      <c r="D4" s="2" t="inlineStr">
        <is>
          <t>PAN</t>
        </is>
      </c>
      <c r="E4">
        <f>I33</f>
        <v/>
      </c>
      <c r="H4" s="3" t="inlineStr">
        <is>
          <t>Input Panel (Edit Yellow Cells)</t>
        </is>
      </c>
    </row>
    <row r="5">
      <c r="A5" s="2" t="inlineStr">
        <is>
          <t>Department</t>
        </is>
      </c>
      <c r="B5">
        <f>I31</f>
        <v/>
      </c>
      <c r="D5" s="2" t="inlineStr">
        <is>
          <t>UAN</t>
        </is>
      </c>
      <c r="E5">
        <f>I34</f>
        <v/>
      </c>
    </row>
    <row r="6">
      <c r="A6" s="2" t="inlineStr">
        <is>
          <t>Location</t>
        </is>
      </c>
      <c r="B6">
        <f>I32</f>
        <v/>
      </c>
      <c r="D6" s="2" t="inlineStr">
        <is>
          <t>City Category (for HRA note)</t>
        </is>
      </c>
      <c r="E6">
        <f>I24</f>
        <v/>
      </c>
      <c r="H6" s="2" t="inlineStr">
        <is>
          <t>Basic Pay</t>
        </is>
      </c>
      <c r="I6" s="4" t="n">
        <v>18600</v>
      </c>
      <c r="J6" s="2" t="inlineStr">
        <is>
          <t>Annualized Gross</t>
        </is>
      </c>
    </row>
    <row r="7">
      <c r="H7" s="2" t="inlineStr">
        <is>
          <t>HRA % of Basic</t>
        </is>
      </c>
      <c r="I7" s="5" t="n">
        <v>0.4</v>
      </c>
      <c r="J7">
        <f>B20*12</f>
        <v/>
      </c>
    </row>
    <row r="8">
      <c r="A8" s="6" t="inlineStr">
        <is>
          <t>EMOLUMENTS</t>
        </is>
      </c>
      <c r="B8" s="7" t="n"/>
      <c r="D8" s="6" t="inlineStr">
        <is>
          <t>DEDUCTIONS</t>
        </is>
      </c>
      <c r="E8" s="7" t="n"/>
      <c r="H8" s="2" t="inlineStr">
        <is>
          <t>DA % of Basic</t>
        </is>
      </c>
      <c r="I8" s="5" t="n">
        <v>0.3</v>
      </c>
    </row>
    <row r="9">
      <c r="A9" s="8" t="n"/>
      <c r="B9" s="8" t="n"/>
      <c r="D9" s="8" t="inlineStr"/>
      <c r="E9" s="8" t="n"/>
      <c r="H9" s="2" t="inlineStr">
        <is>
          <t>Conveyance Allowance</t>
        </is>
      </c>
      <c r="I9" s="4" t="n">
        <v>1570</v>
      </c>
    </row>
    <row r="10">
      <c r="A10" s="9" t="inlineStr">
        <is>
          <t>Basic Pay</t>
        </is>
      </c>
      <c r="B10" s="10">
        <f>I6</f>
        <v/>
      </c>
      <c r="D10" s="9" t="inlineStr">
        <is>
          <t>Profession Tax</t>
        </is>
      </c>
      <c r="E10" s="10">
        <f>IF(I25&lt;&gt;"",I25,IF(I18="Madhya Pradesh",J10,IF(I18="Maharashtra",J11,IF(I18="Karnataka",J12,IF(I18="Telangana",J13,IF(I18="Andhra Pradesh",J14,IF(I18="Gujarat",J15,IF(I18="West Bengal",J16,IF(I18="Odisha",J17,IF(I18="Jharkhand",J18,IF(I18="Assam",J19,IF(I18="Kerala",J20,IF(I18="Bihar",J21,IF(I18="Chhattisgarh",J22,IF(I18="Tamil Nadu (Chennai)",J23,IF(I18="Tamil Nadu (Panchayat)",J24,IF(I18="Meghalaya",J25,IF(I18="Tripura",J26,IF(I18="Mizoram",J27,IF(I18="Sikkim",J28,IF(I18="Puducherry",J29,0)))))))))))))))))))))</f>
        <v/>
      </c>
      <c r="H10" s="2" t="inlineStr">
        <is>
          <t>Vehicle Allowance</t>
        </is>
      </c>
      <c r="I10" s="4" t="n">
        <v>0</v>
      </c>
      <c r="J10">
        <f>IF(B20&lt;=18750,0,IF(B20&lt;=25000,125,IF(B20&lt;=33333,IF(I26=3,174,166),IF(I26=3,212,208))))</f>
        <v/>
      </c>
    </row>
    <row r="11">
      <c r="A11" s="9" t="inlineStr">
        <is>
          <t>House Rent Allowance</t>
        </is>
      </c>
      <c r="B11" s="10">
        <f>ROUND(I6*I7,0)</f>
        <v/>
      </c>
      <c r="D11" s="9" t="inlineStr">
        <is>
          <t>General Provident Fund</t>
        </is>
      </c>
      <c r="E11" s="10">
        <f>IF(I15="GPF",ROUND(I6*I17,0),0)</f>
        <v/>
      </c>
      <c r="H11" s="2" t="inlineStr">
        <is>
          <t>Washing Allowance</t>
        </is>
      </c>
      <c r="I11" s="4" t="n">
        <v>0</v>
      </c>
      <c r="J11">
        <f>IF(I35="Female",IF(B20&lt;=25000,0,IF(I26=2,300,200)),IF(B20&lt;=7500,0,IF(B20&lt;=10000,175,IF(I26=2,300,200))))</f>
        <v/>
      </c>
    </row>
    <row r="12">
      <c r="A12" s="9" t="inlineStr">
        <is>
          <t>Dearness Allowance</t>
        </is>
      </c>
      <c r="B12" s="10">
        <f>ROUND(I6*I8,0)</f>
        <v/>
      </c>
      <c r="D12" s="9" t="inlineStr">
        <is>
          <t>Contributory Provident Fund</t>
        </is>
      </c>
      <c r="E12" s="10">
        <f>IF(I15="EPF",ROUND(0.12*IF(I16="Yes",MIN(I6+ROUND(I6*I8,0),15000),I6+ROUND(I6*I8,0)),0),0)</f>
        <v/>
      </c>
      <c r="H12" s="2" t="inlineStr">
        <is>
          <t>Other Allowance 1</t>
        </is>
      </c>
      <c r="I12" s="4" t="n">
        <v>0</v>
      </c>
      <c r="J12">
        <f>IF(B20&lt;25000,0,IF(I26=2,300,200))</f>
        <v/>
      </c>
    </row>
    <row r="13">
      <c r="A13" s="9" t="inlineStr">
        <is>
          <t>Conveyance Allowance</t>
        </is>
      </c>
      <c r="B13" s="10">
        <f>I9</f>
        <v/>
      </c>
      <c r="D13" s="9" t="inlineStr">
        <is>
          <t>Life Insurance Corporation</t>
        </is>
      </c>
      <c r="E13" s="10">
        <f>I20</f>
        <v/>
      </c>
      <c r="H13" s="2" t="inlineStr">
        <is>
          <t>Other Allowance 2</t>
        </is>
      </c>
      <c r="I13" s="4" t="n">
        <v>0</v>
      </c>
      <c r="J13">
        <f>IF(B20&lt;=15000,0,IF(B20&lt;=20000,150,200))</f>
        <v/>
      </c>
    </row>
    <row r="14">
      <c r="A14" s="9" t="inlineStr">
        <is>
          <t>Vehicle Allowance</t>
        </is>
      </c>
      <c r="B14" s="10">
        <f>I10</f>
        <v/>
      </c>
      <c r="D14" s="9" t="inlineStr">
        <is>
          <t>Postal Life Insurance</t>
        </is>
      </c>
      <c r="E14" s="10">
        <f>I21</f>
        <v/>
      </c>
      <c r="J14">
        <f>IF(B20&lt;=15000,0,IF(B20&lt;=20000,150,200))</f>
        <v/>
      </c>
    </row>
    <row r="15">
      <c r="A15" s="9" t="inlineStr">
        <is>
          <t>Washing Allowance</t>
        </is>
      </c>
      <c r="B15" s="10">
        <f>I11</f>
        <v/>
      </c>
      <c r="D15" s="9" t="inlineStr">
        <is>
          <t>Group Insurance</t>
        </is>
      </c>
      <c r="E15" s="10">
        <f>I22</f>
        <v/>
      </c>
      <c r="H15" s="2" t="inlineStr">
        <is>
          <t>PF Type (EPF/GPF/None)</t>
        </is>
      </c>
      <c r="I15" s="11" t="inlineStr">
        <is>
          <t>EPF</t>
        </is>
      </c>
      <c r="J15">
        <f>IF(B20&lt;=12000,0,200)</f>
        <v/>
      </c>
    </row>
    <row r="16">
      <c r="A16" s="9" t="inlineStr">
        <is>
          <t>Other Allowance</t>
        </is>
      </c>
      <c r="B16" s="10">
        <f>I12</f>
        <v/>
      </c>
      <c r="D16" s="9" t="inlineStr">
        <is>
          <t>Income Tax(TDS)</t>
        </is>
      </c>
      <c r="E16" s="10">
        <f>I19</f>
        <v/>
      </c>
      <c r="H16" s="2" t="inlineStr">
        <is>
          <t>Apply EPF Wage Ceiling of ₹15,000? (Yes/No)</t>
        </is>
      </c>
      <c r="I16" s="11" t="inlineStr">
        <is>
          <t>Yes</t>
        </is>
      </c>
      <c r="J16">
        <f>IF(B20&lt;=10000,0,IF(B20&lt;=15000,110,IF(B20&lt;=25000,130,IF(B20&lt;=40000,150,200))))</f>
        <v/>
      </c>
    </row>
    <row r="17">
      <c r="A17" s="9" t="inlineStr">
        <is>
          <t>Other Allowance</t>
        </is>
      </c>
      <c r="B17" s="10">
        <f>I13</f>
        <v/>
      </c>
      <c r="D17" s="9" t="inlineStr">
        <is>
          <t>Credit Society</t>
        </is>
      </c>
      <c r="E17" s="10">
        <f>I23</f>
        <v/>
      </c>
      <c r="H17" s="2" t="inlineStr">
        <is>
          <t>GPF % of Basic</t>
        </is>
      </c>
      <c r="I17" s="5" t="n">
        <v>0.06</v>
      </c>
      <c r="J17">
        <f>IF(B20&lt;=15000,0,IF(B20&lt;=20000,100,150))</f>
        <v/>
      </c>
    </row>
    <row r="18">
      <c r="A18" s="8" t="n"/>
      <c r="B18" s="8" t="n"/>
      <c r="D18" s="8" t="n"/>
      <c r="E18" s="8" t="n"/>
      <c r="H18" s="2" t="inlineStr">
        <is>
          <t>State for Profession Tax (auto-slab)</t>
        </is>
      </c>
      <c r="I18" s="11" t="inlineStr">
        <is>
          <t>Madhya Pradesh</t>
        </is>
      </c>
      <c r="J18">
        <f>IF(B20&lt;=25000,0,IF(B20&lt;=41666,100,IF(B20&lt;=66666,150,IF(B20&lt;=83333,175,208))))</f>
        <v/>
      </c>
    </row>
    <row r="19">
      <c r="A19" s="8" t="n"/>
      <c r="B19" s="8" t="n"/>
      <c r="D19" s="8" t="n"/>
      <c r="E19" s="8" t="n"/>
      <c r="H19" s="2" t="inlineStr">
        <is>
          <t>Income Tax (TDS) - Monthly</t>
        </is>
      </c>
      <c r="I19" s="4" t="n">
        <v>0</v>
      </c>
      <c r="J19">
        <f>IF(B20&lt;=10000,0,IF(B20&lt;=15000,150,IF(B20&lt;=25000,180,208)))</f>
        <v/>
      </c>
    </row>
    <row r="20">
      <c r="A20" s="12" t="inlineStr">
        <is>
          <t>Gross Pay</t>
        </is>
      </c>
      <c r="B20" s="13">
        <f>SUM(B10:B17)</f>
        <v/>
      </c>
      <c r="D20" s="12" t="inlineStr">
        <is>
          <t>Total Deductions</t>
        </is>
      </c>
      <c r="E20" s="13">
        <f>SUM(E10:E17)</f>
        <v/>
      </c>
      <c r="H20" s="2" t="inlineStr">
        <is>
          <t>LIC Premium - Monthly</t>
        </is>
      </c>
      <c r="I20" s="4" t="n">
        <v>0</v>
      </c>
      <c r="J20">
        <f>ROUND((IF(J7&lt;=23998,0,IF(J7&lt;=35998,640,IF(J7&lt;=59998,900,IF(J7&lt;=89998,1200,IF(J7&lt;=149998,1500,IF(J7&lt;=199998,2000,2500)))))))/12,0)</f>
        <v/>
      </c>
    </row>
    <row r="21">
      <c r="A21" s="8" t="n"/>
      <c r="B21" s="8" t="n"/>
      <c r="D21" s="8" t="n"/>
      <c r="E21" s="8" t="n"/>
      <c r="H21" s="2" t="inlineStr">
        <is>
          <t>Postal Life Insurance - Monthly</t>
        </is>
      </c>
      <c r="I21" s="4" t="n">
        <v>0</v>
      </c>
      <c r="J21">
        <f>ROUND((IF(J7&lt;=300000,0,IF(J7&lt;=500000,1000,IF(J7&lt;=1000000,2000,2500))))/12,0)</f>
        <v/>
      </c>
    </row>
    <row r="22">
      <c r="A22" s="14" t="inlineStr">
        <is>
          <t>Net Pay</t>
        </is>
      </c>
      <c r="B22" s="15" t="inlineStr"/>
      <c r="D22" s="15" t="n"/>
      <c r="E22" s="16">
        <f>B20-E20</f>
        <v/>
      </c>
      <c r="H22" s="2" t="inlineStr">
        <is>
          <t>Group Insurance - Monthly</t>
        </is>
      </c>
      <c r="I22" s="4" t="n">
        <v>0</v>
      </c>
      <c r="J22">
        <f>ROUND((IF(J7&lt;=40000,0,IF(J7&lt;=50000,360,IF(J7&lt;=60000,720,IF(J7&lt;=80000,1080,IF(J7&lt;=100000,1200,IF(J7&lt;=150000,1440,IF(J7&lt;=200000,1800,IF(J7&lt;=250000,2160,IF(J7&lt;=300000,2280,2400))))))))))/12,0)</f>
        <v/>
      </c>
    </row>
    <row r="23">
      <c r="H23" s="2" t="inlineStr">
        <is>
          <t>Credit Society - Monthly</t>
        </is>
      </c>
      <c r="I23" s="4" t="n">
        <v>0</v>
      </c>
      <c r="J23">
        <f>ROUND((IF(J7&lt;=42000,0,IF(J7&lt;=60000,270,IF(J7&lt;=90000,630,IF(J7&lt;=120000,1380,IF(J7&lt;=150000,2050,2500))))))/12,0)</f>
        <v/>
      </c>
    </row>
    <row r="24">
      <c r="H24" s="2" t="inlineStr">
        <is>
          <t>City Category (Metro/Non-Metro)</t>
        </is>
      </c>
      <c r="I24" s="11" t="inlineStr">
        <is>
          <t>Non-Metro</t>
        </is>
      </c>
      <c r="J24">
        <f>ROUND((IF(J7&lt;=42000,0,IF(J7&lt;=60000,120,IF(J7&lt;=90000,300,IF(J7&lt;=120000,600,IF(J7&lt;=150000,900,1200))))))/12,0)</f>
        <v/>
      </c>
    </row>
    <row r="25">
      <c r="H25" s="2" t="inlineStr">
        <is>
          <t>Profession Tax Override (optional)</t>
        </is>
      </c>
      <c r="I25" s="11" t="inlineStr"/>
      <c r="J25">
        <f>ROUND((IF(J7&lt;=125000,0,IF(J7&lt;=250000,1250,2500)))/12,0)</f>
        <v/>
      </c>
    </row>
    <row r="26">
      <c r="H26" s="2" t="inlineStr">
        <is>
          <t>Month (1-12)</t>
        </is>
      </c>
      <c r="I26" s="4" t="n">
        <v>1</v>
      </c>
      <c r="J26">
        <f>IF(B20&lt;=5000,0,IF(B20&lt;=8000,60,IF(B20&lt;=12000,90,IF(B20&lt;=16000,120,IF(B20&lt;=20000,150,200)))))</f>
        <v/>
      </c>
    </row>
    <row r="27">
      <c r="H27" s="2" t="inlineStr">
        <is>
          <t>Year (YYYY)</t>
        </is>
      </c>
      <c r="I27" s="4" t="n">
        <v>2026</v>
      </c>
      <c r="J27">
        <f>ROUND((IF(J7&lt;=10000,0,IF(J7&lt;=100000,300,600)))/12,0)</f>
        <v/>
      </c>
    </row>
    <row r="28">
      <c r="H28" s="2" t="inlineStr">
        <is>
          <t>Employee Name</t>
        </is>
      </c>
      <c r="I28" s="11" t="inlineStr">
        <is>
          <t>Employee Name</t>
        </is>
      </c>
      <c r="J28">
        <f>IF(B20&lt;=10000,0,IF(B20&lt;=15000,100,IF(B20&lt;=20000,150,200)))</f>
        <v/>
      </c>
    </row>
    <row r="29">
      <c r="H29" s="2" t="inlineStr">
        <is>
          <t>Employee ID</t>
        </is>
      </c>
      <c r="I29" s="11" t="inlineStr">
        <is>
          <t>EMP001</t>
        </is>
      </c>
      <c r="J29">
        <f>IF(B20&lt;=3000,0,IF(B20&lt;=5000,20,IF(B20&lt;=10000,50,IF(B20&lt;=15000,100,150))))</f>
        <v/>
      </c>
    </row>
    <row r="30">
      <c r="H30" s="2" t="inlineStr">
        <is>
          <t>Designation</t>
        </is>
      </c>
      <c r="I30" s="11" t="inlineStr">
        <is>
          <t>Analyst</t>
        </is>
      </c>
    </row>
    <row r="31">
      <c r="H31" s="2" t="inlineStr">
        <is>
          <t>Department</t>
        </is>
      </c>
      <c r="I31" s="11" t="inlineStr">
        <is>
          <t>Operations</t>
        </is>
      </c>
    </row>
    <row r="32">
      <c r="H32" s="2" t="inlineStr">
        <is>
          <t>Location</t>
        </is>
      </c>
      <c r="I32" s="11" t="inlineStr">
        <is>
          <t>Indore, Madhya Pradesh</t>
        </is>
      </c>
    </row>
    <row r="33">
      <c r="H33" s="2" t="inlineStr">
        <is>
          <t>PAN</t>
        </is>
      </c>
      <c r="I33" s="11" t="inlineStr">
        <is>
          <t>ABCDE1234F</t>
        </is>
      </c>
    </row>
    <row r="34">
      <c r="H34" s="2" t="inlineStr">
        <is>
          <t>UAN</t>
        </is>
      </c>
      <c r="I34" s="11" t="inlineStr">
        <is>
          <t>1000-0000-0000</t>
        </is>
      </c>
    </row>
    <row r="35">
      <c r="H35" s="2" t="inlineStr">
        <is>
          <t>Gender (for Maharashtra rule)</t>
        </is>
      </c>
      <c r="I35" s="11" t="inlineStr">
        <is>
          <t>Male</t>
        </is>
      </c>
    </row>
    <row r="38">
      <c r="H38" s="17" t="inlineStr">
        <is>
          <t>Notes:
• Choose the State for Profession Tax; PT will auto-calculate from slabs.
• Karnataka &amp; Maharashtra: February PT is ₹300 for top slab; MP: March higher slab(s).
• Tamil Nadu &amp; Kerala levy PT half-yearly via local bodies; this slip spreads annual PT monthly for display.
• Bihar/Chhattisgarh/Meghalaya/Mizoram use annual slabs; computed here as Annual/12 for payslip.
• Use ‘Profession Tax Override’ to enter manual PT when needed or if a local body’s slab differs.</t>
        </is>
      </c>
    </row>
    <row r="39"/>
    <row r="40"/>
    <row r="41"/>
    <row r="42"/>
    <row r="43"/>
    <row r="44"/>
    <row r="45"/>
    <row r="46"/>
    <row r="47"/>
  </sheetData>
  <mergeCells count="6">
    <mergeCell ref="D8:E8"/>
    <mergeCell ref="B22:D22"/>
    <mergeCell ref="H4:J4"/>
    <mergeCell ref="A1:E1"/>
    <mergeCell ref="A8:B8"/>
    <mergeCell ref="H38:J47"/>
  </mergeCells>
  <dataValidations count="4">
    <dataValidation sqref="I15" showDropDown="0" showInputMessage="0" showErrorMessage="0" allowBlank="0" type="list">
      <formula1>"EPF,GPF,None"</formula1>
    </dataValidation>
    <dataValidation sqref="I16" showDropDown="0" showInputMessage="0" showErrorMessage="0" allowBlank="0" type="list">
      <formula1>"Yes,No"</formula1>
    </dataValidation>
    <dataValidation sqref="I35" showDropDown="0" showInputMessage="0" showErrorMessage="0" allowBlank="1" type="list">
      <formula1>"Male,Female"</formula1>
    </dataValidation>
    <dataValidation sqref="I18" showDropDown="0" showInputMessage="0" showErrorMessage="0" allowBlank="0" type="list">
      <formula1>"Andhra Pradesh,Assam,Bihar,Chhattisgarh,Gujarat,Jharkhand,Karnataka,Kerala,Madhya Pradesh,Maharashtra,Odisha,Telangana,West Bengal,Tamil Nadu (Chennai),Tamil Nadu (Panchayat),Meghalaya,Tripura,Mizoram,Sikkim,Puducherry"</formula1>
    </dataValidation>
  </dataValidations>
  <pageMargins left="0.75" right="0.75" top="1" bottom="1" header="0.5" footer="0.5"/>
  <pageSetup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2026-01-22T07:17:05Z</dcterms:created>
  <dcterms:modified xmlns:dcterms="http://purl.org/dc/terms/" xmlns:xsi="http://www.w3.org/2001/XMLSchema-instance" xsi:type="dcterms:W3CDTF">2026-01-22T07:17:05Z</dcterms:modified>
</cp:coreProperties>
</file>